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ROADHEMPSTON\Accounts\ACCOUNTS 2015.16\"/>
    </mc:Choice>
  </mc:AlternateContent>
  <bookViews>
    <workbookView xWindow="360" yWindow="135" windowWidth="21015" windowHeight="9945" activeTab="3"/>
  </bookViews>
  <sheets>
    <sheet name="EXPENDITURE" sheetId="1" r:id="rId1"/>
    <sheet name="INCOME" sheetId="2" r:id="rId2"/>
    <sheet name="Overview" sheetId="4" r:id="rId3"/>
    <sheet name="RECONCILIATION" sheetId="3" r:id="rId4"/>
    <sheet name="ASSETS" sheetId="5" r:id="rId5"/>
  </sheets>
  <definedNames>
    <definedName name="_xlnm.Print_Area" localSheetId="0">EXPENDITURE!$A$1:$G$77</definedName>
    <definedName name="_xlnm.Print_Area" localSheetId="1">INCOME!$A$1:$G$42</definedName>
  </definedNames>
  <calcPr calcId="171027"/>
</workbook>
</file>

<file path=xl/calcChain.xml><?xml version="1.0" encoding="utf-8"?>
<calcChain xmlns="http://schemas.openxmlformats.org/spreadsheetml/2006/main">
  <c r="B25" i="5" l="1"/>
  <c r="B23" i="5"/>
  <c r="B14" i="5"/>
  <c r="C33" i="4"/>
  <c r="C9" i="4"/>
  <c r="C11" i="4" s="1"/>
  <c r="E25" i="3"/>
  <c r="C29" i="4" l="1"/>
  <c r="C27" i="4"/>
  <c r="C22" i="4"/>
  <c r="C28" i="4"/>
  <c r="C30" i="4"/>
  <c r="C26" i="4"/>
  <c r="C24" i="4"/>
  <c r="C23" i="4"/>
  <c r="C21" i="4"/>
  <c r="C20" i="4"/>
  <c r="C19" i="4"/>
  <c r="C18" i="4"/>
  <c r="C17" i="4"/>
  <c r="C16" i="4"/>
  <c r="C15" i="4"/>
  <c r="C13" i="4"/>
  <c r="D17" i="3" l="1"/>
  <c r="D8" i="3"/>
  <c r="D6" i="3"/>
  <c r="C31" i="4"/>
  <c r="E57" i="1" l="1"/>
  <c r="E55" i="1"/>
  <c r="D32" i="2"/>
</calcChain>
</file>

<file path=xl/sharedStrings.xml><?xml version="1.0" encoding="utf-8"?>
<sst xmlns="http://schemas.openxmlformats.org/spreadsheetml/2006/main" count="298" uniqueCount="146">
  <si>
    <t>PAYEE</t>
  </si>
  <si>
    <t>DESCRIPTION</t>
  </si>
  <si>
    <t>CHQ NO</t>
  </si>
  <si>
    <t>AMOUNT</t>
  </si>
  <si>
    <t>VAT</t>
  </si>
  <si>
    <t>DATE</t>
  </si>
  <si>
    <t>Wages</t>
  </si>
  <si>
    <t>Expenses</t>
  </si>
  <si>
    <t>CLEARED</t>
  </si>
  <si>
    <t>R Avery</t>
  </si>
  <si>
    <t>CREDITOR</t>
  </si>
  <si>
    <t>TDC</t>
  </si>
  <si>
    <t>Precept</t>
  </si>
  <si>
    <t>TREASURERS ACCOUNT</t>
  </si>
  <si>
    <t>OPENING BALANCE</t>
  </si>
  <si>
    <t>INCOME</t>
  </si>
  <si>
    <t>EXPENDITURE</t>
  </si>
  <si>
    <t>CLOSING BALANCE</t>
  </si>
  <si>
    <t>INTEREST</t>
  </si>
  <si>
    <t>Y</t>
  </si>
  <si>
    <t>UNCLEARED CHEQUES</t>
  </si>
  <si>
    <t>(uncleared cheques)</t>
  </si>
  <si>
    <t>As statement</t>
  </si>
  <si>
    <t>ACTUAL Closing Balance</t>
  </si>
  <si>
    <t>FINAL RECONCILIATION</t>
  </si>
  <si>
    <t>Total Income</t>
  </si>
  <si>
    <t>Total Expenditure</t>
  </si>
  <si>
    <t>Total Cash Assets as at 31.03.2015</t>
  </si>
  <si>
    <t>Income</t>
  </si>
  <si>
    <t>Expenditure (all figures exclude VAT to be reclaimed)</t>
  </si>
  <si>
    <t>Audit</t>
  </si>
  <si>
    <t>Elections</t>
  </si>
  <si>
    <t>Room Hire</t>
  </si>
  <si>
    <t>Insurance</t>
  </si>
  <si>
    <t>(-uncleared cheques)</t>
  </si>
  <si>
    <t>DALC subscription</t>
  </si>
  <si>
    <t>Grant</t>
  </si>
  <si>
    <t>S Williams</t>
  </si>
  <si>
    <t>Mat cover pay</t>
  </si>
  <si>
    <t>A Mackey</t>
  </si>
  <si>
    <t>KCF hedge</t>
  </si>
  <si>
    <t>CPRE</t>
  </si>
  <si>
    <t>Subs 2015/16</t>
  </si>
  <si>
    <t>Tozers</t>
  </si>
  <si>
    <t>KCF overage legal fees</t>
  </si>
  <si>
    <t>Broadhempston VHPFT</t>
  </si>
  <si>
    <t>ROSPA</t>
  </si>
  <si>
    <t>Play equipment check</t>
  </si>
  <si>
    <t>Michelmores</t>
  </si>
  <si>
    <t>Old VH investigation</t>
  </si>
  <si>
    <t>Hall hire Jan-May 2015</t>
  </si>
  <si>
    <t>J Preston</t>
  </si>
  <si>
    <t>Internal audit</t>
  </si>
  <si>
    <t>ASHTAV</t>
  </si>
  <si>
    <t>Broadhempston VHT CIO</t>
  </si>
  <si>
    <t>s106 payment from TDC</t>
  </si>
  <si>
    <t>Allotment prize</t>
  </si>
  <si>
    <t>PWLB</t>
  </si>
  <si>
    <t>Loan</t>
  </si>
  <si>
    <t>DD</t>
  </si>
  <si>
    <t>DFW LLP</t>
  </si>
  <si>
    <t>KCF payment</t>
  </si>
  <si>
    <t>Lloyds</t>
  </si>
  <si>
    <t>Interest</t>
  </si>
  <si>
    <t>03/07/20015</t>
  </si>
  <si>
    <t>Berry</t>
  </si>
  <si>
    <t>Brown</t>
  </si>
  <si>
    <t>Ryder</t>
  </si>
  <si>
    <t>Rendell</t>
  </si>
  <si>
    <t>Allotment rent 2015/16</t>
  </si>
  <si>
    <t>BUSINESS INSTANT ACCESS</t>
  </si>
  <si>
    <t xml:space="preserve">Precept </t>
  </si>
  <si>
    <t>Allotments</t>
  </si>
  <si>
    <t>Kings Close Field</t>
  </si>
  <si>
    <t>KCF associated costs</t>
  </si>
  <si>
    <t>Maintenance</t>
  </si>
  <si>
    <t>PWLB loan</t>
  </si>
  <si>
    <t>Payroll</t>
  </si>
  <si>
    <t>Expenses incurred by Clerk</t>
  </si>
  <si>
    <t>Village Hall site</t>
  </si>
  <si>
    <t>Subscriptions</t>
  </si>
  <si>
    <t>Grant Thornton UK LLP</t>
  </si>
  <si>
    <t>Audit 2014/15</t>
  </si>
  <si>
    <t>Community loan</t>
  </si>
  <si>
    <t>Hall hire June-Oct 2015</t>
  </si>
  <si>
    <t>TRBL Poppy Appeal</t>
  </si>
  <si>
    <t>Remembrance wreath</t>
  </si>
  <si>
    <t>Outline planning app</t>
  </si>
  <si>
    <t>Title investigation</t>
  </si>
  <si>
    <t>Election</t>
  </si>
  <si>
    <t xml:space="preserve">Community First </t>
  </si>
  <si>
    <t>Insurance 2015/16</t>
  </si>
  <si>
    <t>Hall hire Nov-Dec 15</t>
  </si>
  <si>
    <t>B Cole</t>
  </si>
  <si>
    <t>Rural skip service</t>
  </si>
  <si>
    <t>M Head</t>
  </si>
  <si>
    <t>Map for planning app</t>
  </si>
  <si>
    <t>Broadhempson VHPFT</t>
  </si>
  <si>
    <t>Hall hire Jan-Mar 2016</t>
  </si>
  <si>
    <t>M Wright</t>
  </si>
  <si>
    <t>P3 footpath expenses</t>
  </si>
  <si>
    <t>Subscription 2016/17</t>
  </si>
  <si>
    <t>GE Consultancy Services</t>
  </si>
  <si>
    <t>Survey- planning app</t>
  </si>
  <si>
    <t>Returned cheque</t>
  </si>
  <si>
    <t>Recycling credits</t>
  </si>
  <si>
    <t>Dickson</t>
  </si>
  <si>
    <t>Dowson</t>
  </si>
  <si>
    <t>Moorley</t>
  </si>
  <si>
    <t>Stanton</t>
  </si>
  <si>
    <t>HMRC</t>
  </si>
  <si>
    <t>Maternity repayment</t>
  </si>
  <si>
    <t>Cil payment (KCF)</t>
  </si>
  <si>
    <t>Recycling Credit</t>
  </si>
  <si>
    <t>S106</t>
  </si>
  <si>
    <t>T</t>
  </si>
  <si>
    <t>s106 payment to VH</t>
  </si>
  <si>
    <t>Richards</t>
  </si>
  <si>
    <t>Lee</t>
  </si>
  <si>
    <t>Small Playing Field</t>
  </si>
  <si>
    <t>Occasions/Community</t>
  </si>
  <si>
    <t>Banking</t>
  </si>
  <si>
    <t>VHPFT Grant</t>
  </si>
  <si>
    <t>S106 money</t>
  </si>
  <si>
    <t>VHPFT Community loan</t>
  </si>
  <si>
    <t>DALC subs taken from Precept</t>
  </si>
  <si>
    <t>CTSG £380.00</t>
  </si>
  <si>
    <t xml:space="preserve">Taken from Precept </t>
  </si>
  <si>
    <t>REGISTER OF ASSETS (As at 31.03.2014)</t>
  </si>
  <si>
    <t>Assets</t>
  </si>
  <si>
    <t>Value</t>
  </si>
  <si>
    <t>Headlands*</t>
  </si>
  <si>
    <t>GIFTED</t>
  </si>
  <si>
    <t>Sports Pavillion and contents* (insured value)</t>
  </si>
  <si>
    <t>Storage Building* (insured value)</t>
  </si>
  <si>
    <t>Small Playing Field Play Equipment</t>
  </si>
  <si>
    <t>Small Playing Field Seats</t>
  </si>
  <si>
    <t>Village Hall*</t>
  </si>
  <si>
    <t>Parish Chest- held by Devon Heritage Services</t>
  </si>
  <si>
    <t>* Subject to a 999 year lease from 01/09/2001 to Broadhempston Village Hall and Playing Field Trust at an annual peppercorn rent.</t>
  </si>
  <si>
    <t>Treasurers Account</t>
  </si>
  <si>
    <t>Instant Access Account</t>
  </si>
  <si>
    <t>Total</t>
  </si>
  <si>
    <t>War Stock</t>
  </si>
  <si>
    <t>Total Cash Assets</t>
  </si>
  <si>
    <t>BANK RECONCILIATION as at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</si>
</sst>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\£#,##0.00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8" fontId="0" fillId="0" borderId="0" xfId="0" applyNumberFormat="1"/>
    <xf numFmtId="8" fontId="0" fillId="0" borderId="0" xfId="0" applyNumberFormat="1" applyFill="1" applyBorder="1"/>
    <xf numFmtId="8" fontId="0" fillId="0" borderId="0" xfId="0" applyNumberFormat="1" applyBorder="1"/>
    <xf numFmtId="8" fontId="1" fillId="0" borderId="0" xfId="0" applyNumberFormat="1" applyFont="1"/>
    <xf numFmtId="0" fontId="1" fillId="0" borderId="0" xfId="0" applyFont="1"/>
    <xf numFmtId="8" fontId="0" fillId="0" borderId="2" xfId="0" applyNumberFormat="1" applyBorder="1"/>
    <xf numFmtId="0" fontId="0" fillId="0" borderId="0" xfId="0" applyBorder="1"/>
    <xf numFmtId="8" fontId="0" fillId="0" borderId="0" xfId="0" applyNumberFormat="1" applyAlignment="1">
      <alignment horizontal="right"/>
    </xf>
    <xf numFmtId="8" fontId="0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8" fontId="0" fillId="0" borderId="0" xfId="0" applyNumberFormat="1" applyBorder="1" applyAlignment="1">
      <alignment horizontal="right"/>
    </xf>
    <xf numFmtId="165" fontId="0" fillId="0" borderId="0" xfId="0" applyNumberFormat="1"/>
    <xf numFmtId="164" fontId="0" fillId="0" borderId="0" xfId="0" applyNumberFormat="1" applyFont="1" applyBorder="1"/>
    <xf numFmtId="4" fontId="0" fillId="0" borderId="0" xfId="0" applyNumberFormat="1"/>
    <xf numFmtId="8" fontId="0" fillId="0" borderId="1" xfId="0" applyNumberFormat="1" applyBorder="1"/>
    <xf numFmtId="0" fontId="0" fillId="0" borderId="3" xfId="0" applyBorder="1" applyAlignment="1">
      <alignment horizontal="left"/>
    </xf>
    <xf numFmtId="0" fontId="0" fillId="0" borderId="3" xfId="0" applyBorder="1"/>
    <xf numFmtId="14" fontId="0" fillId="0" borderId="3" xfId="0" applyNumberFormat="1" applyBorder="1" applyAlignment="1">
      <alignment horizontal="left"/>
    </xf>
    <xf numFmtId="8" fontId="0" fillId="0" borderId="3" xfId="0" applyNumberFormat="1" applyBorder="1"/>
    <xf numFmtId="0" fontId="0" fillId="0" borderId="3" xfId="0" applyBorder="1" applyAlignment="1">
      <alignment horizontal="right"/>
    </xf>
    <xf numFmtId="14" fontId="0" fillId="0" borderId="0" xfId="0" applyNumberFormat="1" applyBorder="1" applyAlignment="1">
      <alignment horizontal="left"/>
    </xf>
    <xf numFmtId="14" fontId="0" fillId="0" borderId="3" xfId="0" applyNumberFormat="1" applyBorder="1"/>
    <xf numFmtId="165" fontId="0" fillId="0" borderId="3" xfId="0" applyNumberFormat="1" applyBorder="1"/>
    <xf numFmtId="14" fontId="0" fillId="0" borderId="0" xfId="0" applyNumberFormat="1" applyBorder="1"/>
    <xf numFmtId="8" fontId="0" fillId="0" borderId="3" xfId="0" applyNumberFormat="1" applyFont="1" applyBorder="1"/>
    <xf numFmtId="0" fontId="2" fillId="0" borderId="3" xfId="0" applyFont="1" applyBorder="1"/>
    <xf numFmtId="0" fontId="0" fillId="0" borderId="3" xfId="0" applyFont="1" applyBorder="1"/>
    <xf numFmtId="0" fontId="3" fillId="0" borderId="3" xfId="0" applyFont="1" applyBorder="1"/>
    <xf numFmtId="164" fontId="0" fillId="0" borderId="3" xfId="0" applyNumberFormat="1" applyFont="1" applyBorder="1"/>
    <xf numFmtId="0" fontId="4" fillId="0" borderId="3" xfId="0" applyFont="1" applyBorder="1"/>
    <xf numFmtId="164" fontId="1" fillId="0" borderId="3" xfId="0" applyNumberFormat="1" applyFont="1" applyBorder="1"/>
    <xf numFmtId="8" fontId="0" fillId="0" borderId="0" xfId="0" applyNumberFormat="1" applyFont="1" applyBorder="1"/>
    <xf numFmtId="0" fontId="1" fillId="0" borderId="0" xfId="0" applyFont="1" applyBorder="1"/>
    <xf numFmtId="8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33" zoomScaleNormal="100" workbookViewId="0">
      <selection activeCell="J33" sqref="J33"/>
    </sheetView>
  </sheetViews>
  <sheetFormatPr defaultRowHeight="15" x14ac:dyDescent="0.25"/>
  <cols>
    <col min="1" max="1" width="13.28515625" style="13" customWidth="1"/>
    <col min="2" max="2" width="23" customWidth="1"/>
    <col min="3" max="3" width="22.85546875" customWidth="1"/>
    <col min="5" max="5" width="11.28515625" customWidth="1"/>
    <col min="6" max="6" width="10.7109375" bestFit="1" customWidth="1"/>
    <col min="7" max="7" width="9.140625" customWidth="1"/>
    <col min="9" max="10" width="10.140625" bestFit="1" customWidth="1"/>
  </cols>
  <sheetData>
    <row r="1" spans="1:10" x14ac:dyDescent="0.25">
      <c r="A1" s="20" t="s">
        <v>5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8</v>
      </c>
      <c r="H1" s="8"/>
    </row>
    <row r="2" spans="1:10" x14ac:dyDescent="0.25">
      <c r="A2" s="22">
        <v>42103</v>
      </c>
      <c r="B2" s="21" t="s">
        <v>9</v>
      </c>
      <c r="C2" s="21" t="s">
        <v>6</v>
      </c>
      <c r="D2" s="21">
        <v>768</v>
      </c>
      <c r="E2" s="23">
        <v>473.88</v>
      </c>
      <c r="F2" s="23"/>
      <c r="G2" s="21" t="s">
        <v>19</v>
      </c>
      <c r="H2" s="8"/>
    </row>
    <row r="3" spans="1:10" x14ac:dyDescent="0.25">
      <c r="A3" s="22">
        <v>42103</v>
      </c>
      <c r="B3" s="21" t="s">
        <v>9</v>
      </c>
      <c r="C3" s="21" t="s">
        <v>7</v>
      </c>
      <c r="D3" s="21">
        <v>769</v>
      </c>
      <c r="E3" s="23">
        <v>27.34</v>
      </c>
      <c r="F3" s="23"/>
      <c r="G3" s="21" t="s">
        <v>19</v>
      </c>
      <c r="H3" s="8"/>
    </row>
    <row r="4" spans="1:10" x14ac:dyDescent="0.25">
      <c r="A4" s="22">
        <v>42103</v>
      </c>
      <c r="B4" s="21" t="s">
        <v>37</v>
      </c>
      <c r="C4" s="21" t="s">
        <v>38</v>
      </c>
      <c r="D4" s="21">
        <v>770</v>
      </c>
      <c r="E4" s="23">
        <v>129.57</v>
      </c>
      <c r="F4" s="23"/>
      <c r="G4" s="21" t="s">
        <v>19</v>
      </c>
      <c r="H4" s="8"/>
    </row>
    <row r="5" spans="1:10" x14ac:dyDescent="0.25">
      <c r="A5" s="22">
        <v>42103</v>
      </c>
      <c r="B5" s="21" t="s">
        <v>39</v>
      </c>
      <c r="C5" s="21" t="s">
        <v>40</v>
      </c>
      <c r="D5" s="21">
        <v>771</v>
      </c>
      <c r="E5" s="23">
        <v>60</v>
      </c>
      <c r="F5" s="23"/>
      <c r="G5" s="21" t="s">
        <v>19</v>
      </c>
      <c r="H5" s="8"/>
      <c r="J5" s="2"/>
    </row>
    <row r="6" spans="1:10" x14ac:dyDescent="0.25">
      <c r="A6" s="22">
        <v>42103</v>
      </c>
      <c r="B6" s="21" t="s">
        <v>41</v>
      </c>
      <c r="C6" s="21" t="s">
        <v>42</v>
      </c>
      <c r="D6" s="21">
        <v>772</v>
      </c>
      <c r="E6" s="23">
        <v>36</v>
      </c>
      <c r="F6" s="23"/>
      <c r="G6" s="21" t="s">
        <v>19</v>
      </c>
      <c r="H6" s="8"/>
      <c r="I6" s="2"/>
    </row>
    <row r="7" spans="1:10" x14ac:dyDescent="0.25">
      <c r="A7" s="22">
        <v>42103</v>
      </c>
      <c r="B7" s="21" t="s">
        <v>43</v>
      </c>
      <c r="C7" s="21" t="s">
        <v>44</v>
      </c>
      <c r="D7" s="21">
        <v>773</v>
      </c>
      <c r="E7" s="23">
        <v>5130</v>
      </c>
      <c r="F7" s="23"/>
      <c r="G7" s="21" t="s">
        <v>19</v>
      </c>
      <c r="H7" s="8"/>
      <c r="I7" s="2"/>
    </row>
    <row r="8" spans="1:10" x14ac:dyDescent="0.25">
      <c r="A8" s="22">
        <v>42135</v>
      </c>
      <c r="B8" s="21" t="s">
        <v>57</v>
      </c>
      <c r="C8" s="21" t="s">
        <v>58</v>
      </c>
      <c r="D8" s="24" t="s">
        <v>59</v>
      </c>
      <c r="E8" s="23">
        <v>929.01</v>
      </c>
      <c r="F8" s="23"/>
      <c r="G8" s="21" t="s">
        <v>19</v>
      </c>
      <c r="H8" s="8"/>
    </row>
    <row r="9" spans="1:10" x14ac:dyDescent="0.25">
      <c r="A9" s="22">
        <v>42138</v>
      </c>
      <c r="B9" s="21" t="s">
        <v>9</v>
      </c>
      <c r="C9" s="21" t="s">
        <v>6</v>
      </c>
      <c r="D9" s="21">
        <v>778</v>
      </c>
      <c r="E9" s="23">
        <v>472.5</v>
      </c>
      <c r="F9" s="23"/>
      <c r="G9" s="21" t="s">
        <v>19</v>
      </c>
      <c r="H9" s="8"/>
    </row>
    <row r="10" spans="1:10" x14ac:dyDescent="0.25">
      <c r="A10" s="22">
        <v>42138</v>
      </c>
      <c r="B10" s="21" t="s">
        <v>45</v>
      </c>
      <c r="C10" s="21" t="s">
        <v>36</v>
      </c>
      <c r="D10" s="21">
        <v>779</v>
      </c>
      <c r="E10" s="23">
        <v>12000</v>
      </c>
      <c r="F10" s="23"/>
      <c r="G10" s="21" t="s">
        <v>19</v>
      </c>
      <c r="H10" s="8"/>
    </row>
    <row r="11" spans="1:10" x14ac:dyDescent="0.25">
      <c r="A11" s="22">
        <v>42138</v>
      </c>
      <c r="B11" s="21" t="s">
        <v>45</v>
      </c>
      <c r="C11" s="21" t="s">
        <v>83</v>
      </c>
      <c r="D11" s="21">
        <v>780</v>
      </c>
      <c r="E11" s="23">
        <v>978.83</v>
      </c>
      <c r="F11" s="23"/>
      <c r="G11" s="21" t="s">
        <v>19</v>
      </c>
      <c r="H11" s="8"/>
    </row>
    <row r="12" spans="1:10" x14ac:dyDescent="0.25">
      <c r="A12" s="22">
        <v>42138</v>
      </c>
      <c r="B12" s="21" t="s">
        <v>9</v>
      </c>
      <c r="C12" s="21" t="s">
        <v>7</v>
      </c>
      <c r="D12" s="21">
        <v>781</v>
      </c>
      <c r="E12" s="23">
        <v>27.28</v>
      </c>
      <c r="F12" s="23"/>
      <c r="G12" s="21" t="s">
        <v>19</v>
      </c>
      <c r="H12" s="8"/>
    </row>
    <row r="13" spans="1:10" x14ac:dyDescent="0.25">
      <c r="A13" s="22">
        <v>42138</v>
      </c>
      <c r="B13" s="21" t="s">
        <v>46</v>
      </c>
      <c r="C13" s="21" t="s">
        <v>47</v>
      </c>
      <c r="D13" s="21">
        <v>782</v>
      </c>
      <c r="E13" s="23">
        <v>99.6</v>
      </c>
      <c r="F13" s="23"/>
      <c r="G13" s="21" t="s">
        <v>19</v>
      </c>
      <c r="H13" s="8"/>
    </row>
    <row r="14" spans="1:10" x14ac:dyDescent="0.25">
      <c r="A14" s="22">
        <v>42138</v>
      </c>
      <c r="B14" s="21" t="s">
        <v>48</v>
      </c>
      <c r="C14" s="21" t="s">
        <v>49</v>
      </c>
      <c r="D14" s="21">
        <v>783</v>
      </c>
      <c r="E14" s="23">
        <v>300</v>
      </c>
      <c r="F14" s="23"/>
      <c r="G14" s="21" t="s">
        <v>19</v>
      </c>
      <c r="H14" s="8"/>
    </row>
    <row r="15" spans="1:10" x14ac:dyDescent="0.25">
      <c r="A15" s="22">
        <v>42166</v>
      </c>
      <c r="B15" s="21" t="s">
        <v>45</v>
      </c>
      <c r="C15" s="21" t="s">
        <v>50</v>
      </c>
      <c r="D15" s="21">
        <v>774</v>
      </c>
      <c r="E15" s="23">
        <v>100</v>
      </c>
      <c r="F15" s="23"/>
      <c r="G15" s="21" t="s">
        <v>19</v>
      </c>
      <c r="H15" s="8"/>
    </row>
    <row r="16" spans="1:10" x14ac:dyDescent="0.25">
      <c r="A16" s="22">
        <v>42166</v>
      </c>
      <c r="B16" s="21" t="s">
        <v>9</v>
      </c>
      <c r="C16" s="21" t="s">
        <v>6</v>
      </c>
      <c r="D16" s="21">
        <v>775</v>
      </c>
      <c r="E16" s="23">
        <v>472.5</v>
      </c>
      <c r="F16" s="23"/>
      <c r="G16" s="21" t="s">
        <v>19</v>
      </c>
      <c r="H16" s="8"/>
    </row>
    <row r="17" spans="1:8" x14ac:dyDescent="0.25">
      <c r="A17" s="22">
        <v>42194</v>
      </c>
      <c r="B17" s="21" t="s">
        <v>51</v>
      </c>
      <c r="C17" s="21" t="s">
        <v>52</v>
      </c>
      <c r="D17" s="21">
        <v>784</v>
      </c>
      <c r="E17" s="23">
        <v>50</v>
      </c>
      <c r="F17" s="23"/>
      <c r="G17" s="21" t="s">
        <v>19</v>
      </c>
      <c r="H17" s="8"/>
    </row>
    <row r="18" spans="1:8" x14ac:dyDescent="0.25">
      <c r="A18" s="22">
        <v>42194</v>
      </c>
      <c r="B18" s="21" t="s">
        <v>9</v>
      </c>
      <c r="C18" s="21" t="s">
        <v>6</v>
      </c>
      <c r="D18" s="21">
        <v>785</v>
      </c>
      <c r="E18" s="23">
        <v>472.5</v>
      </c>
      <c r="F18" s="23"/>
      <c r="G18" s="21" t="s">
        <v>19</v>
      </c>
      <c r="H18" s="8"/>
    </row>
    <row r="19" spans="1:8" x14ac:dyDescent="0.25">
      <c r="A19" s="22">
        <v>42194</v>
      </c>
      <c r="B19" s="21" t="s">
        <v>53</v>
      </c>
      <c r="C19" s="21" t="s">
        <v>42</v>
      </c>
      <c r="D19" s="21">
        <v>786</v>
      </c>
      <c r="E19" s="23">
        <v>15</v>
      </c>
      <c r="F19" s="23"/>
      <c r="G19" s="21" t="s">
        <v>19</v>
      </c>
      <c r="H19" s="8"/>
    </row>
    <row r="20" spans="1:8" x14ac:dyDescent="0.25">
      <c r="A20" s="22">
        <v>42194</v>
      </c>
      <c r="B20" s="21" t="s">
        <v>9</v>
      </c>
      <c r="C20" s="21" t="s">
        <v>7</v>
      </c>
      <c r="D20" s="21">
        <v>787</v>
      </c>
      <c r="E20" s="23">
        <v>10.86</v>
      </c>
      <c r="F20" s="23"/>
      <c r="G20" s="21" t="s">
        <v>19</v>
      </c>
      <c r="H20" s="8"/>
    </row>
    <row r="21" spans="1:8" x14ac:dyDescent="0.25">
      <c r="A21" s="22">
        <v>42229</v>
      </c>
      <c r="B21" s="21" t="s">
        <v>9</v>
      </c>
      <c r="C21" s="21" t="s">
        <v>6</v>
      </c>
      <c r="D21" s="21">
        <v>788</v>
      </c>
      <c r="E21" s="23">
        <v>472.5</v>
      </c>
      <c r="F21" s="23"/>
      <c r="G21" s="21" t="s">
        <v>19</v>
      </c>
      <c r="H21" s="8"/>
    </row>
    <row r="22" spans="1:8" x14ac:dyDescent="0.25">
      <c r="A22" s="22">
        <v>42234</v>
      </c>
      <c r="B22" s="21" t="s">
        <v>54</v>
      </c>
      <c r="C22" s="21" t="s">
        <v>55</v>
      </c>
      <c r="D22" s="21">
        <v>789</v>
      </c>
      <c r="E22" s="23">
        <v>5541.12</v>
      </c>
      <c r="F22" s="23"/>
      <c r="G22" s="21" t="s">
        <v>19</v>
      </c>
      <c r="H22" s="8"/>
    </row>
    <row r="23" spans="1:8" x14ac:dyDescent="0.25">
      <c r="A23" s="22">
        <v>42229</v>
      </c>
      <c r="B23" s="21" t="s">
        <v>9</v>
      </c>
      <c r="C23" s="21" t="s">
        <v>7</v>
      </c>
      <c r="D23" s="21">
        <v>790</v>
      </c>
      <c r="E23" s="23">
        <v>24.77</v>
      </c>
      <c r="F23" s="23"/>
      <c r="G23" s="21" t="s">
        <v>19</v>
      </c>
      <c r="H23" s="8"/>
    </row>
    <row r="24" spans="1:8" x14ac:dyDescent="0.25">
      <c r="A24" s="22">
        <v>42229</v>
      </c>
      <c r="B24" s="21" t="s">
        <v>9</v>
      </c>
      <c r="C24" s="21" t="s">
        <v>56</v>
      </c>
      <c r="D24" s="21">
        <v>791</v>
      </c>
      <c r="E24" s="23">
        <v>20</v>
      </c>
      <c r="F24" s="23"/>
      <c r="G24" s="21" t="s">
        <v>19</v>
      </c>
      <c r="H24" s="8"/>
    </row>
    <row r="25" spans="1:8" x14ac:dyDescent="0.25">
      <c r="A25" s="22">
        <v>42257</v>
      </c>
      <c r="B25" s="21" t="s">
        <v>9</v>
      </c>
      <c r="C25" s="21" t="s">
        <v>6</v>
      </c>
      <c r="D25" s="21">
        <v>792</v>
      </c>
      <c r="E25" s="23">
        <v>472.5</v>
      </c>
      <c r="F25" s="23"/>
      <c r="G25" s="21" t="s">
        <v>19</v>
      </c>
      <c r="H25" s="8"/>
    </row>
    <row r="26" spans="1:8" x14ac:dyDescent="0.25">
      <c r="A26" s="22">
        <v>42257</v>
      </c>
      <c r="B26" s="21" t="s">
        <v>39</v>
      </c>
      <c r="C26" s="21" t="s">
        <v>40</v>
      </c>
      <c r="D26" s="21">
        <v>793</v>
      </c>
      <c r="E26" s="23">
        <v>100</v>
      </c>
      <c r="F26" s="23"/>
      <c r="G26" s="21" t="s">
        <v>19</v>
      </c>
      <c r="H26" s="8"/>
    </row>
    <row r="27" spans="1:8" x14ac:dyDescent="0.25">
      <c r="A27" s="22">
        <v>42257</v>
      </c>
      <c r="B27" s="21" t="s">
        <v>9</v>
      </c>
      <c r="C27" s="21" t="s">
        <v>7</v>
      </c>
      <c r="D27" s="21">
        <v>794</v>
      </c>
      <c r="E27" s="23">
        <v>7.56</v>
      </c>
      <c r="F27" s="23"/>
      <c r="G27" s="21" t="s">
        <v>19</v>
      </c>
      <c r="H27" s="8"/>
    </row>
    <row r="28" spans="1:8" x14ac:dyDescent="0.25">
      <c r="A28" s="22">
        <v>42285</v>
      </c>
      <c r="B28" s="21" t="s">
        <v>9</v>
      </c>
      <c r="C28" s="21" t="s">
        <v>6</v>
      </c>
      <c r="D28" s="21">
        <v>795</v>
      </c>
      <c r="E28" s="23">
        <v>472.5</v>
      </c>
      <c r="F28" s="23"/>
      <c r="G28" s="21" t="s">
        <v>19</v>
      </c>
      <c r="H28" s="8"/>
    </row>
    <row r="29" spans="1:8" x14ac:dyDescent="0.25">
      <c r="A29" s="22">
        <v>42285</v>
      </c>
      <c r="B29" s="21" t="s">
        <v>9</v>
      </c>
      <c r="C29" s="21" t="s">
        <v>7</v>
      </c>
      <c r="D29" s="21">
        <v>796</v>
      </c>
      <c r="E29" s="23">
        <v>16.47</v>
      </c>
      <c r="F29" s="23"/>
      <c r="G29" s="21" t="s">
        <v>19</v>
      </c>
      <c r="H29" s="8"/>
    </row>
    <row r="30" spans="1:8" x14ac:dyDescent="0.25">
      <c r="A30" s="22">
        <v>42285</v>
      </c>
      <c r="B30" s="21" t="s">
        <v>81</v>
      </c>
      <c r="C30" s="21" t="s">
        <v>82</v>
      </c>
      <c r="D30" s="21">
        <v>797</v>
      </c>
      <c r="E30" s="23">
        <v>150</v>
      </c>
      <c r="F30" s="23"/>
      <c r="G30" s="21" t="s">
        <v>19</v>
      </c>
      <c r="H30" s="8"/>
    </row>
    <row r="31" spans="1:8" x14ac:dyDescent="0.25">
      <c r="A31" s="22">
        <v>42299</v>
      </c>
      <c r="B31" s="21" t="s">
        <v>45</v>
      </c>
      <c r="C31" s="21" t="s">
        <v>83</v>
      </c>
      <c r="D31" s="21">
        <v>798</v>
      </c>
      <c r="E31" s="23">
        <v>978.83</v>
      </c>
      <c r="F31" s="23"/>
      <c r="G31" s="21" t="s">
        <v>19</v>
      </c>
      <c r="H31" s="8"/>
    </row>
    <row r="32" spans="1:8" x14ac:dyDescent="0.25">
      <c r="A32" s="22">
        <v>42318</v>
      </c>
      <c r="B32" s="21" t="s">
        <v>57</v>
      </c>
      <c r="C32" s="21" t="s">
        <v>58</v>
      </c>
      <c r="D32" s="21" t="s">
        <v>59</v>
      </c>
      <c r="E32" s="23">
        <v>929.01</v>
      </c>
      <c r="F32" s="23"/>
      <c r="G32" s="21" t="s">
        <v>19</v>
      </c>
      <c r="H32" s="8"/>
    </row>
    <row r="33" spans="1:8" x14ac:dyDescent="0.25">
      <c r="A33" s="22">
        <v>42320</v>
      </c>
      <c r="B33" s="21" t="s">
        <v>9</v>
      </c>
      <c r="C33" s="21" t="s">
        <v>6</v>
      </c>
      <c r="D33" s="21">
        <v>799</v>
      </c>
      <c r="E33" s="23">
        <v>514.5</v>
      </c>
      <c r="F33" s="23"/>
      <c r="G33" s="21" t="s">
        <v>19</v>
      </c>
      <c r="H33" s="8"/>
    </row>
    <row r="34" spans="1:8" x14ac:dyDescent="0.25">
      <c r="A34" s="22">
        <v>42320</v>
      </c>
      <c r="B34" s="21" t="s">
        <v>9</v>
      </c>
      <c r="C34" s="21" t="s">
        <v>7</v>
      </c>
      <c r="D34" s="21">
        <v>800</v>
      </c>
      <c r="E34" s="23">
        <v>27.8</v>
      </c>
      <c r="F34" s="23"/>
      <c r="G34" s="21" t="s">
        <v>19</v>
      </c>
      <c r="H34" s="8"/>
    </row>
    <row r="35" spans="1:8" x14ac:dyDescent="0.25">
      <c r="A35" s="22">
        <v>42320</v>
      </c>
      <c r="B35" s="21" t="s">
        <v>45</v>
      </c>
      <c r="C35" s="21" t="s">
        <v>84</v>
      </c>
      <c r="D35" s="21">
        <v>801</v>
      </c>
      <c r="E35" s="23">
        <v>120</v>
      </c>
      <c r="F35" s="23"/>
      <c r="G35" s="21" t="s">
        <v>19</v>
      </c>
      <c r="H35" s="8"/>
    </row>
    <row r="36" spans="1:8" x14ac:dyDescent="0.25">
      <c r="A36" s="22">
        <v>42320</v>
      </c>
      <c r="B36" s="21" t="s">
        <v>85</v>
      </c>
      <c r="C36" s="21" t="s">
        <v>86</v>
      </c>
      <c r="D36" s="21">
        <v>802</v>
      </c>
      <c r="E36" s="23">
        <v>17</v>
      </c>
      <c r="F36" s="23"/>
      <c r="G36" s="21" t="s">
        <v>19</v>
      </c>
      <c r="H36" s="8"/>
    </row>
    <row r="37" spans="1:8" x14ac:dyDescent="0.25">
      <c r="A37" s="22">
        <v>42320</v>
      </c>
      <c r="B37" s="21" t="s">
        <v>11</v>
      </c>
      <c r="C37" s="21" t="s">
        <v>87</v>
      </c>
      <c r="D37" s="21">
        <v>803</v>
      </c>
      <c r="E37" s="23">
        <v>192.5</v>
      </c>
      <c r="F37" s="23"/>
      <c r="G37" s="21" t="s">
        <v>19</v>
      </c>
      <c r="H37" s="8"/>
    </row>
    <row r="38" spans="1:8" x14ac:dyDescent="0.25">
      <c r="A38" s="22">
        <v>42320</v>
      </c>
      <c r="B38" s="21" t="s">
        <v>48</v>
      </c>
      <c r="C38" s="21" t="s">
        <v>88</v>
      </c>
      <c r="D38" s="21">
        <v>804</v>
      </c>
      <c r="E38" s="23">
        <v>42</v>
      </c>
      <c r="F38" s="23"/>
      <c r="G38" s="21" t="s">
        <v>19</v>
      </c>
      <c r="H38" s="8"/>
    </row>
    <row r="39" spans="1:8" x14ac:dyDescent="0.25">
      <c r="A39" s="22">
        <v>42348</v>
      </c>
      <c r="B39" s="21" t="s">
        <v>11</v>
      </c>
      <c r="C39" s="21" t="s">
        <v>89</v>
      </c>
      <c r="D39" s="21">
        <v>805</v>
      </c>
      <c r="E39" s="23">
        <v>147.19999999999999</v>
      </c>
      <c r="F39" s="23"/>
      <c r="G39" s="21" t="s">
        <v>19</v>
      </c>
      <c r="H39" s="8"/>
    </row>
    <row r="40" spans="1:8" x14ac:dyDescent="0.25">
      <c r="A40" s="22">
        <v>42348</v>
      </c>
      <c r="B40" s="21" t="s">
        <v>9</v>
      </c>
      <c r="C40" s="21" t="s">
        <v>6</v>
      </c>
      <c r="D40" s="21">
        <v>806</v>
      </c>
      <c r="E40" s="23">
        <v>472.5</v>
      </c>
      <c r="F40" s="23"/>
      <c r="G40" s="21" t="s">
        <v>19</v>
      </c>
      <c r="H40" s="8"/>
    </row>
    <row r="41" spans="1:8" x14ac:dyDescent="0.25">
      <c r="A41" s="22">
        <v>42348</v>
      </c>
      <c r="B41" s="21" t="s">
        <v>90</v>
      </c>
      <c r="C41" s="21" t="s">
        <v>91</v>
      </c>
      <c r="D41" s="21">
        <v>808</v>
      </c>
      <c r="E41" s="23">
        <v>252.33</v>
      </c>
      <c r="F41" s="23"/>
      <c r="G41" s="21" t="s">
        <v>19</v>
      </c>
      <c r="H41" s="8"/>
    </row>
    <row r="42" spans="1:8" x14ac:dyDescent="0.25">
      <c r="A42" s="22">
        <v>42383</v>
      </c>
      <c r="B42" s="21" t="s">
        <v>45</v>
      </c>
      <c r="C42" s="21" t="s">
        <v>92</v>
      </c>
      <c r="D42" s="21">
        <v>809</v>
      </c>
      <c r="E42" s="23">
        <v>40</v>
      </c>
      <c r="F42" s="23"/>
      <c r="G42" s="21" t="s">
        <v>19</v>
      </c>
      <c r="H42" s="8"/>
    </row>
    <row r="43" spans="1:8" x14ac:dyDescent="0.25">
      <c r="A43" s="22">
        <v>42383</v>
      </c>
      <c r="B43" s="21" t="s">
        <v>9</v>
      </c>
      <c r="C43" s="21" t="s">
        <v>6</v>
      </c>
      <c r="D43" s="21">
        <v>810</v>
      </c>
      <c r="E43" s="23">
        <v>472.5</v>
      </c>
      <c r="F43" s="23"/>
      <c r="G43" s="21" t="s">
        <v>19</v>
      </c>
      <c r="H43" s="8"/>
    </row>
    <row r="44" spans="1:8" x14ac:dyDescent="0.25">
      <c r="A44" s="22">
        <v>42383</v>
      </c>
      <c r="B44" s="21" t="s">
        <v>9</v>
      </c>
      <c r="C44" s="21" t="s">
        <v>7</v>
      </c>
      <c r="D44" s="21">
        <v>811</v>
      </c>
      <c r="E44" s="23">
        <v>6.48</v>
      </c>
      <c r="F44" s="23"/>
      <c r="G44" s="21" t="s">
        <v>19</v>
      </c>
      <c r="H44" s="8"/>
    </row>
    <row r="45" spans="1:8" x14ac:dyDescent="0.25">
      <c r="A45" s="22">
        <v>42383</v>
      </c>
      <c r="B45" s="21" t="s">
        <v>93</v>
      </c>
      <c r="C45" s="21" t="s">
        <v>94</v>
      </c>
      <c r="D45" s="21">
        <v>812</v>
      </c>
      <c r="E45" s="23">
        <v>754.56</v>
      </c>
      <c r="F45" s="23"/>
      <c r="G45" s="21" t="s">
        <v>19</v>
      </c>
      <c r="H45" s="8"/>
    </row>
    <row r="46" spans="1:8" x14ac:dyDescent="0.25">
      <c r="A46" s="22">
        <v>42383</v>
      </c>
      <c r="B46" s="21" t="s">
        <v>95</v>
      </c>
      <c r="C46" s="21" t="s">
        <v>96</v>
      </c>
      <c r="D46" s="21">
        <v>813</v>
      </c>
      <c r="E46" s="23">
        <v>25.19</v>
      </c>
      <c r="F46" s="23"/>
      <c r="G46" s="21" t="s">
        <v>19</v>
      </c>
      <c r="H46" s="8"/>
    </row>
    <row r="47" spans="1:8" x14ac:dyDescent="0.25">
      <c r="A47" s="22">
        <v>42411</v>
      </c>
      <c r="B47" s="21" t="s">
        <v>97</v>
      </c>
      <c r="C47" s="21" t="s">
        <v>98</v>
      </c>
      <c r="D47" s="21">
        <v>814</v>
      </c>
      <c r="E47" s="23">
        <v>60</v>
      </c>
      <c r="F47" s="23"/>
      <c r="G47" s="21" t="s">
        <v>19</v>
      </c>
      <c r="H47" s="8"/>
    </row>
    <row r="48" spans="1:8" x14ac:dyDescent="0.25">
      <c r="A48" s="22">
        <v>42411</v>
      </c>
      <c r="B48" s="21" t="s">
        <v>9</v>
      </c>
      <c r="C48" s="21" t="s">
        <v>6</v>
      </c>
      <c r="D48" s="21">
        <v>815</v>
      </c>
      <c r="E48" s="23">
        <v>472.5</v>
      </c>
      <c r="F48" s="23"/>
      <c r="G48" s="21" t="s">
        <v>19</v>
      </c>
      <c r="H48" s="8"/>
    </row>
    <row r="49" spans="1:8" x14ac:dyDescent="0.25">
      <c r="A49" s="22">
        <v>42411</v>
      </c>
      <c r="B49" s="21" t="s">
        <v>99</v>
      </c>
      <c r="C49" s="21" t="s">
        <v>100</v>
      </c>
      <c r="D49" s="21">
        <v>816</v>
      </c>
      <c r="E49" s="23">
        <v>13.5</v>
      </c>
      <c r="F49" s="23"/>
      <c r="G49" s="21" t="s">
        <v>19</v>
      </c>
      <c r="H49" s="8"/>
    </row>
    <row r="50" spans="1:8" x14ac:dyDescent="0.25">
      <c r="A50" s="22">
        <v>42438</v>
      </c>
      <c r="B50" s="21" t="s">
        <v>62</v>
      </c>
      <c r="C50" s="21" t="s">
        <v>104</v>
      </c>
      <c r="D50" s="21"/>
      <c r="E50" s="23">
        <v>35</v>
      </c>
      <c r="F50" s="23"/>
      <c r="G50" s="21" t="s">
        <v>19</v>
      </c>
      <c r="H50" s="8"/>
    </row>
    <row r="51" spans="1:8" x14ac:dyDescent="0.25">
      <c r="A51" s="22">
        <v>42439</v>
      </c>
      <c r="B51" s="21" t="s">
        <v>53</v>
      </c>
      <c r="C51" s="21" t="s">
        <v>101</v>
      </c>
      <c r="D51" s="21">
        <v>817</v>
      </c>
      <c r="E51" s="23">
        <v>15</v>
      </c>
      <c r="F51" s="23"/>
      <c r="G51" s="21"/>
      <c r="H51" s="8"/>
    </row>
    <row r="52" spans="1:8" x14ac:dyDescent="0.25">
      <c r="A52" s="22">
        <v>42439</v>
      </c>
      <c r="B52" s="21" t="s">
        <v>9</v>
      </c>
      <c r="C52" s="21" t="s">
        <v>6</v>
      </c>
      <c r="D52" s="21">
        <v>818</v>
      </c>
      <c r="E52" s="23">
        <v>472.5</v>
      </c>
      <c r="F52" s="23"/>
      <c r="G52" s="21" t="s">
        <v>19</v>
      </c>
      <c r="H52" s="8"/>
    </row>
    <row r="53" spans="1:8" x14ac:dyDescent="0.25">
      <c r="A53" s="22">
        <v>42439</v>
      </c>
      <c r="B53" s="21" t="s">
        <v>9</v>
      </c>
      <c r="C53" s="21" t="s">
        <v>7</v>
      </c>
      <c r="D53" s="21">
        <v>819</v>
      </c>
      <c r="E53" s="23">
        <v>7.78</v>
      </c>
      <c r="F53" s="23"/>
      <c r="G53" s="21" t="s">
        <v>19</v>
      </c>
      <c r="H53" s="8"/>
    </row>
    <row r="54" spans="1:8" x14ac:dyDescent="0.25">
      <c r="A54" s="22">
        <v>42439</v>
      </c>
      <c r="B54" s="21" t="s">
        <v>102</v>
      </c>
      <c r="C54" s="21" t="s">
        <v>103</v>
      </c>
      <c r="D54" s="21">
        <v>820</v>
      </c>
      <c r="E54" s="23">
        <v>370.2</v>
      </c>
      <c r="F54" s="23"/>
      <c r="G54" s="21"/>
      <c r="H54" s="8"/>
    </row>
    <row r="55" spans="1:8" x14ac:dyDescent="0.25">
      <c r="A55" s="25"/>
      <c r="B55" s="8"/>
      <c r="C55" s="21"/>
      <c r="D55" s="21"/>
      <c r="E55" s="23">
        <f>SUM(E2:E54)</f>
        <v>35501.170000000006</v>
      </c>
      <c r="F55" s="23"/>
      <c r="G55" s="21"/>
      <c r="H55" s="8"/>
    </row>
    <row r="56" spans="1:8" x14ac:dyDescent="0.25">
      <c r="A56" s="25"/>
      <c r="B56" s="8"/>
      <c r="C56" s="21" t="s">
        <v>20</v>
      </c>
      <c r="D56" s="21"/>
      <c r="E56" s="23">
        <v>385.2</v>
      </c>
      <c r="F56" s="23"/>
      <c r="G56" s="21"/>
      <c r="H56" s="8"/>
    </row>
    <row r="57" spans="1:8" x14ac:dyDescent="0.25">
      <c r="A57" s="25"/>
      <c r="B57" s="8"/>
      <c r="C57" s="21"/>
      <c r="D57" s="21"/>
      <c r="E57" s="23">
        <f>E55-E56</f>
        <v>35115.970000000008</v>
      </c>
      <c r="F57" s="23"/>
      <c r="G57" s="21"/>
      <c r="H57" s="8"/>
    </row>
    <row r="58" spans="1:8" x14ac:dyDescent="0.25">
      <c r="A58" s="14"/>
      <c r="E58" s="4"/>
      <c r="F58" s="2"/>
    </row>
    <row r="59" spans="1:8" x14ac:dyDescent="0.25">
      <c r="A59" s="14"/>
      <c r="E59" s="4"/>
      <c r="F59" s="2"/>
    </row>
    <row r="60" spans="1:8" x14ac:dyDescent="0.25">
      <c r="A60" s="14"/>
      <c r="E60" s="2"/>
      <c r="F60" s="2"/>
    </row>
    <row r="61" spans="1:8" x14ac:dyDescent="0.25">
      <c r="A61" s="14"/>
      <c r="E61" s="2"/>
      <c r="F61" s="2"/>
    </row>
    <row r="62" spans="1:8" x14ac:dyDescent="0.25">
      <c r="A62" s="14"/>
      <c r="E62" s="2"/>
      <c r="F62" s="2"/>
    </row>
    <row r="63" spans="1:8" x14ac:dyDescent="0.25">
      <c r="A63" s="14"/>
      <c r="E63" s="2"/>
      <c r="F63" s="2"/>
    </row>
    <row r="64" spans="1:8" x14ac:dyDescent="0.25">
      <c r="A64" s="14"/>
      <c r="E64" s="2"/>
      <c r="F64" s="2"/>
    </row>
    <row r="65" spans="1:6" x14ac:dyDescent="0.25">
      <c r="A65" s="14"/>
      <c r="E65" s="2"/>
      <c r="F65" s="2"/>
    </row>
    <row r="66" spans="1:6" x14ac:dyDescent="0.25">
      <c r="A66" s="14"/>
      <c r="E66" s="2"/>
      <c r="F66" s="2"/>
    </row>
    <row r="67" spans="1:6" x14ac:dyDescent="0.25">
      <c r="A67" s="14"/>
      <c r="E67" s="2"/>
      <c r="F67" s="2"/>
    </row>
    <row r="68" spans="1:6" x14ac:dyDescent="0.25">
      <c r="A68" s="14"/>
      <c r="E68" s="2"/>
      <c r="F68" s="2"/>
    </row>
    <row r="69" spans="1:6" x14ac:dyDescent="0.25">
      <c r="A69" s="14"/>
      <c r="E69" s="2"/>
      <c r="F69" s="2"/>
    </row>
    <row r="70" spans="1:6" x14ac:dyDescent="0.25">
      <c r="A70" s="14"/>
      <c r="E70" s="2"/>
      <c r="F70" s="2"/>
    </row>
    <row r="71" spans="1:6" x14ac:dyDescent="0.25">
      <c r="A71" s="14"/>
      <c r="E71" s="4"/>
      <c r="F71" s="2"/>
    </row>
    <row r="72" spans="1:6" x14ac:dyDescent="0.25">
      <c r="A72" s="14"/>
      <c r="E72" s="4"/>
      <c r="F72" s="2"/>
    </row>
    <row r="73" spans="1:6" x14ac:dyDescent="0.25">
      <c r="A73" s="14"/>
      <c r="F73" s="2"/>
    </row>
    <row r="74" spans="1:6" x14ac:dyDescent="0.25">
      <c r="A74" s="14"/>
      <c r="E74" s="2"/>
      <c r="F74" s="2"/>
    </row>
    <row r="75" spans="1:6" x14ac:dyDescent="0.25">
      <c r="A75" s="14"/>
      <c r="D75" s="11"/>
      <c r="E75" s="10"/>
      <c r="F75" s="2"/>
    </row>
    <row r="76" spans="1:6" x14ac:dyDescent="0.25">
      <c r="A76" s="14"/>
      <c r="E76" s="2"/>
      <c r="F76" s="2"/>
    </row>
    <row r="77" spans="1:6" x14ac:dyDescent="0.25">
      <c r="A77" s="14"/>
      <c r="E77" s="2"/>
      <c r="F77" s="2"/>
    </row>
    <row r="78" spans="1:6" x14ac:dyDescent="0.25">
      <c r="A78" s="14"/>
      <c r="E78" s="4"/>
      <c r="F78" s="2"/>
    </row>
    <row r="79" spans="1:6" x14ac:dyDescent="0.25">
      <c r="A79" s="14"/>
      <c r="E79" s="2"/>
      <c r="F79" s="2"/>
    </row>
    <row r="80" spans="1:6" x14ac:dyDescent="0.25">
      <c r="A80" s="14"/>
      <c r="F80" s="2"/>
    </row>
    <row r="81" spans="1:6" x14ac:dyDescent="0.25">
      <c r="A81" s="14"/>
      <c r="E81" s="2"/>
      <c r="F81" s="2"/>
    </row>
    <row r="82" spans="1:6" x14ac:dyDescent="0.25">
      <c r="A82" s="14"/>
      <c r="E82" s="2"/>
      <c r="F82" s="2"/>
    </row>
    <row r="83" spans="1:6" x14ac:dyDescent="0.25">
      <c r="A83" s="14"/>
      <c r="E83" s="2"/>
      <c r="F83" s="2"/>
    </row>
    <row r="84" spans="1:6" x14ac:dyDescent="0.25">
      <c r="A84" s="14"/>
      <c r="E84" s="2"/>
      <c r="F84" s="2"/>
    </row>
    <row r="85" spans="1:6" x14ac:dyDescent="0.25">
      <c r="A85" s="14"/>
      <c r="E85" s="2"/>
      <c r="F85" s="2"/>
    </row>
    <row r="86" spans="1:6" x14ac:dyDescent="0.25">
      <c r="A86" s="14"/>
      <c r="E86" s="2"/>
      <c r="F86" s="2"/>
    </row>
    <row r="87" spans="1:6" x14ac:dyDescent="0.25">
      <c r="A87" s="14"/>
      <c r="E87" s="2"/>
      <c r="F87" s="2"/>
    </row>
    <row r="88" spans="1:6" x14ac:dyDescent="0.25">
      <c r="A88" s="14"/>
      <c r="E88" s="2"/>
      <c r="F88" s="2"/>
    </row>
    <row r="89" spans="1:6" x14ac:dyDescent="0.25">
      <c r="A89" s="14"/>
      <c r="E89" s="2"/>
      <c r="F89" s="2"/>
    </row>
    <row r="90" spans="1:6" x14ac:dyDescent="0.25">
      <c r="A90" s="14"/>
      <c r="E90" s="4"/>
      <c r="F90" s="2"/>
    </row>
    <row r="91" spans="1:6" x14ac:dyDescent="0.25">
      <c r="E91" s="4"/>
    </row>
    <row r="93" spans="1:6" x14ac:dyDescent="0.25">
      <c r="A93" s="14"/>
      <c r="E93" s="2"/>
    </row>
    <row r="94" spans="1:6" x14ac:dyDescent="0.25">
      <c r="A94" s="14"/>
      <c r="E94" s="2"/>
    </row>
    <row r="95" spans="1:6" x14ac:dyDescent="0.25">
      <c r="A95" s="14"/>
      <c r="E95" s="2"/>
    </row>
    <row r="96" spans="1:6" x14ac:dyDescent="0.25">
      <c r="A96" s="14"/>
      <c r="E96" s="2"/>
    </row>
    <row r="97" spans="1:5" x14ac:dyDescent="0.25">
      <c r="A97" s="14"/>
      <c r="E97" s="2"/>
    </row>
    <row r="98" spans="1:5" x14ac:dyDescent="0.25">
      <c r="A98" s="14"/>
      <c r="E98" s="2"/>
    </row>
    <row r="99" spans="1:5" x14ac:dyDescent="0.25">
      <c r="A99" s="14"/>
      <c r="E99" s="2"/>
    </row>
    <row r="100" spans="1:5" x14ac:dyDescent="0.25">
      <c r="A100" s="14"/>
      <c r="E100" s="2"/>
    </row>
    <row r="101" spans="1:5" x14ac:dyDescent="0.25">
      <c r="A101" s="14"/>
      <c r="E101" s="2"/>
    </row>
    <row r="102" spans="1:5" x14ac:dyDescent="0.25">
      <c r="A102" s="14"/>
      <c r="E102" s="2"/>
    </row>
    <row r="103" spans="1:5" x14ac:dyDescent="0.25">
      <c r="A103" s="14"/>
      <c r="E103" s="2"/>
    </row>
    <row r="104" spans="1:5" x14ac:dyDescent="0.25">
      <c r="A104" s="14"/>
      <c r="E104" s="2"/>
    </row>
    <row r="105" spans="1:5" x14ac:dyDescent="0.25">
      <c r="E105" s="4"/>
    </row>
    <row r="107" spans="1:5" x14ac:dyDescent="0.25">
      <c r="E107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7" workbookViewId="0">
      <selection activeCell="G31" sqref="G31"/>
    </sheetView>
  </sheetViews>
  <sheetFormatPr defaultRowHeight="15" x14ac:dyDescent="0.25"/>
  <cols>
    <col min="1" max="1" width="10.7109375" bestFit="1" customWidth="1"/>
    <col min="2" max="2" width="27.42578125" customWidth="1"/>
    <col min="3" max="3" width="29.28515625" customWidth="1"/>
    <col min="4" max="4" width="10.140625" bestFit="1" customWidth="1"/>
  </cols>
  <sheetData>
    <row r="1" spans="1:6" x14ac:dyDescent="0.25">
      <c r="A1" s="21" t="s">
        <v>5</v>
      </c>
      <c r="B1" s="21" t="s">
        <v>10</v>
      </c>
      <c r="C1" s="21" t="s">
        <v>1</v>
      </c>
      <c r="D1" s="21" t="s">
        <v>3</v>
      </c>
      <c r="E1" s="21"/>
    </row>
    <row r="2" spans="1:6" x14ac:dyDescent="0.25">
      <c r="A2" s="26">
        <v>42103</v>
      </c>
      <c r="B2" s="21" t="s">
        <v>62</v>
      </c>
      <c r="C2" s="21" t="s">
        <v>63</v>
      </c>
      <c r="D2" s="27">
        <v>0.3</v>
      </c>
      <c r="E2" s="21"/>
    </row>
    <row r="3" spans="1:6" x14ac:dyDescent="0.25">
      <c r="A3" s="26">
        <v>42118</v>
      </c>
      <c r="B3" s="21" t="s">
        <v>60</v>
      </c>
      <c r="C3" s="21" t="s">
        <v>61</v>
      </c>
      <c r="D3" s="23">
        <v>29983.200000000001</v>
      </c>
      <c r="E3" s="21" t="s">
        <v>115</v>
      </c>
    </row>
    <row r="4" spans="1:6" x14ac:dyDescent="0.25">
      <c r="A4" s="26">
        <v>42123</v>
      </c>
      <c r="B4" s="21" t="s">
        <v>11</v>
      </c>
      <c r="C4" s="21" t="s">
        <v>12</v>
      </c>
      <c r="D4" s="23">
        <v>7689.15</v>
      </c>
      <c r="E4" s="21"/>
    </row>
    <row r="5" spans="1:6" x14ac:dyDescent="0.25">
      <c r="A5" s="26">
        <v>42154</v>
      </c>
      <c r="B5" s="21" t="s">
        <v>62</v>
      </c>
      <c r="C5" s="21" t="s">
        <v>63</v>
      </c>
      <c r="D5" s="23">
        <v>0.45</v>
      </c>
      <c r="E5" s="21"/>
    </row>
    <row r="6" spans="1:6" x14ac:dyDescent="0.25">
      <c r="A6" s="26">
        <v>42164</v>
      </c>
      <c r="B6" s="21" t="s">
        <v>62</v>
      </c>
      <c r="C6" s="21" t="s">
        <v>63</v>
      </c>
      <c r="D6" s="23">
        <v>0.59</v>
      </c>
      <c r="E6" s="21"/>
    </row>
    <row r="7" spans="1:6" x14ac:dyDescent="0.25">
      <c r="A7" s="26" t="s">
        <v>64</v>
      </c>
      <c r="B7" s="21" t="s">
        <v>11</v>
      </c>
      <c r="C7" s="21" t="s">
        <v>116</v>
      </c>
      <c r="D7" s="23">
        <v>5541.12</v>
      </c>
      <c r="E7" s="21"/>
    </row>
    <row r="8" spans="1:6" x14ac:dyDescent="0.25">
      <c r="A8" s="26">
        <v>42194</v>
      </c>
      <c r="B8" s="21" t="s">
        <v>62</v>
      </c>
      <c r="C8" s="21" t="s">
        <v>63</v>
      </c>
      <c r="D8" s="23">
        <v>0.66</v>
      </c>
      <c r="E8" s="21"/>
    </row>
    <row r="9" spans="1:6" x14ac:dyDescent="0.25">
      <c r="A9" s="26">
        <v>42217</v>
      </c>
      <c r="B9" s="21" t="s">
        <v>62</v>
      </c>
      <c r="C9" s="21" t="s">
        <v>63</v>
      </c>
      <c r="D9" s="23">
        <v>0.89</v>
      </c>
      <c r="E9" s="21"/>
    </row>
    <row r="10" spans="1:6" x14ac:dyDescent="0.25">
      <c r="A10" s="26">
        <v>42256</v>
      </c>
      <c r="B10" s="21" t="s">
        <v>62</v>
      </c>
      <c r="C10" s="21" t="s">
        <v>63</v>
      </c>
      <c r="D10" s="23">
        <v>0.84</v>
      </c>
      <c r="E10" s="21"/>
    </row>
    <row r="11" spans="1:6" x14ac:dyDescent="0.25">
      <c r="A11" s="26">
        <v>42271</v>
      </c>
      <c r="B11" s="21" t="s">
        <v>65</v>
      </c>
      <c r="C11" s="21" t="s">
        <v>69</v>
      </c>
      <c r="D11" s="23">
        <v>37.5</v>
      </c>
      <c r="E11" s="21"/>
    </row>
    <row r="12" spans="1:6" x14ac:dyDescent="0.25">
      <c r="A12" s="26"/>
      <c r="B12" s="21" t="s">
        <v>66</v>
      </c>
      <c r="C12" s="21"/>
      <c r="D12" s="23"/>
      <c r="E12" s="21"/>
    </row>
    <row r="13" spans="1:6" x14ac:dyDescent="0.25">
      <c r="A13" s="26"/>
      <c r="B13" s="21" t="s">
        <v>67</v>
      </c>
      <c r="C13" s="21"/>
      <c r="D13" s="23"/>
      <c r="E13" s="21"/>
      <c r="F13" s="16"/>
    </row>
    <row r="14" spans="1:6" x14ac:dyDescent="0.25">
      <c r="A14" s="26"/>
      <c r="B14" s="21" t="s">
        <v>68</v>
      </c>
      <c r="C14" s="21"/>
      <c r="D14" s="23"/>
      <c r="E14" s="21"/>
    </row>
    <row r="15" spans="1:6" x14ac:dyDescent="0.25">
      <c r="A15" s="26">
        <v>42277</v>
      </c>
      <c r="B15" s="21" t="s">
        <v>11</v>
      </c>
      <c r="C15" s="21" t="s">
        <v>12</v>
      </c>
      <c r="D15" s="23">
        <v>7830.6</v>
      </c>
      <c r="E15" s="21"/>
    </row>
    <row r="16" spans="1:6" x14ac:dyDescent="0.25">
      <c r="A16" s="26">
        <v>42277</v>
      </c>
      <c r="B16" s="21" t="s">
        <v>11</v>
      </c>
      <c r="C16" s="21"/>
      <c r="D16" s="23"/>
      <c r="E16" s="21"/>
    </row>
    <row r="17" spans="1:5" x14ac:dyDescent="0.25">
      <c r="A17" s="26">
        <v>42286</v>
      </c>
      <c r="B17" s="21" t="s">
        <v>11</v>
      </c>
      <c r="C17" s="21" t="s">
        <v>63</v>
      </c>
      <c r="D17" s="23">
        <v>0.95</v>
      </c>
      <c r="E17" s="21"/>
    </row>
    <row r="18" spans="1:5" x14ac:dyDescent="0.25">
      <c r="A18" s="26">
        <v>42278</v>
      </c>
      <c r="B18" s="21" t="s">
        <v>117</v>
      </c>
      <c r="C18" s="21" t="s">
        <v>69</v>
      </c>
      <c r="D18" s="23">
        <v>22.5</v>
      </c>
      <c r="E18" s="21"/>
    </row>
    <row r="19" spans="1:5" x14ac:dyDescent="0.25">
      <c r="A19" s="26"/>
      <c r="B19" s="21" t="s">
        <v>118</v>
      </c>
      <c r="C19" s="21"/>
      <c r="D19" s="23"/>
      <c r="E19" s="21"/>
    </row>
    <row r="20" spans="1:5" x14ac:dyDescent="0.25">
      <c r="A20" s="26">
        <v>42300</v>
      </c>
      <c r="B20" s="21" t="s">
        <v>11</v>
      </c>
      <c r="C20" s="21" t="s">
        <v>112</v>
      </c>
      <c r="D20" s="23">
        <v>368.88</v>
      </c>
      <c r="E20" s="21"/>
    </row>
    <row r="21" spans="1:5" x14ac:dyDescent="0.25">
      <c r="A21" s="26">
        <v>42308</v>
      </c>
      <c r="B21" s="21" t="s">
        <v>106</v>
      </c>
      <c r="C21" s="21" t="s">
        <v>69</v>
      </c>
      <c r="D21" s="23">
        <v>22.5</v>
      </c>
      <c r="E21" s="21"/>
    </row>
    <row r="22" spans="1:5" x14ac:dyDescent="0.25">
      <c r="A22" s="26"/>
      <c r="B22" s="21" t="s">
        <v>107</v>
      </c>
      <c r="C22" s="21"/>
      <c r="D22" s="23"/>
      <c r="E22" s="21"/>
    </row>
    <row r="23" spans="1:5" x14ac:dyDescent="0.25">
      <c r="A23" s="26">
        <v>42310</v>
      </c>
      <c r="B23" s="21" t="s">
        <v>62</v>
      </c>
      <c r="C23" s="21" t="s">
        <v>63</v>
      </c>
      <c r="D23" s="23">
        <v>1.21</v>
      </c>
      <c r="E23" s="21"/>
    </row>
    <row r="24" spans="1:5" x14ac:dyDescent="0.25">
      <c r="A24" s="26">
        <v>42322</v>
      </c>
      <c r="B24" s="21" t="s">
        <v>108</v>
      </c>
      <c r="C24" s="21" t="s">
        <v>69</v>
      </c>
      <c r="D24" s="23">
        <v>85</v>
      </c>
      <c r="E24" s="21"/>
    </row>
    <row r="25" spans="1:5" x14ac:dyDescent="0.25">
      <c r="A25" s="26"/>
      <c r="B25" s="21" t="s">
        <v>109</v>
      </c>
      <c r="C25" s="21"/>
      <c r="D25" s="23"/>
      <c r="E25" s="21"/>
    </row>
    <row r="26" spans="1:5" x14ac:dyDescent="0.25">
      <c r="A26" s="26">
        <v>42347</v>
      </c>
      <c r="B26" s="21" t="s">
        <v>62</v>
      </c>
      <c r="C26" s="21" t="s">
        <v>63</v>
      </c>
      <c r="D26" s="23">
        <v>1.18</v>
      </c>
      <c r="E26" s="21"/>
    </row>
    <row r="27" spans="1:5" x14ac:dyDescent="0.25">
      <c r="A27" s="26">
        <v>42380</v>
      </c>
      <c r="B27" s="21" t="s">
        <v>62</v>
      </c>
      <c r="C27" s="21" t="s">
        <v>63</v>
      </c>
      <c r="D27" s="23">
        <v>1.3</v>
      </c>
      <c r="E27" s="21"/>
    </row>
    <row r="28" spans="1:5" x14ac:dyDescent="0.25">
      <c r="A28" s="26">
        <v>42409</v>
      </c>
      <c r="B28" s="21" t="s">
        <v>62</v>
      </c>
      <c r="C28" s="21" t="s">
        <v>63</v>
      </c>
      <c r="D28" s="23">
        <v>1.01</v>
      </c>
      <c r="E28" s="21"/>
    </row>
    <row r="29" spans="1:5" x14ac:dyDescent="0.25">
      <c r="A29" s="26">
        <v>42412</v>
      </c>
      <c r="B29" s="21" t="s">
        <v>110</v>
      </c>
      <c r="C29" s="21" t="s">
        <v>111</v>
      </c>
      <c r="D29" s="23">
        <v>3014.99</v>
      </c>
      <c r="E29" s="21"/>
    </row>
    <row r="30" spans="1:5" x14ac:dyDescent="0.25">
      <c r="A30" s="26">
        <v>42419</v>
      </c>
      <c r="B30" s="21" t="s">
        <v>11</v>
      </c>
      <c r="C30" s="21" t="s">
        <v>105</v>
      </c>
      <c r="D30" s="23">
        <v>149.88</v>
      </c>
      <c r="E30" s="21" t="s">
        <v>115</v>
      </c>
    </row>
    <row r="31" spans="1:5" x14ac:dyDescent="0.25">
      <c r="A31" s="26">
        <v>42438</v>
      </c>
      <c r="B31" s="21" t="s">
        <v>62</v>
      </c>
      <c r="C31" s="21" t="s">
        <v>63</v>
      </c>
      <c r="D31" s="23">
        <v>1.04</v>
      </c>
      <c r="E31" s="21"/>
    </row>
    <row r="32" spans="1:5" x14ac:dyDescent="0.25">
      <c r="A32" s="28"/>
      <c r="B32" s="8"/>
      <c r="C32" s="8"/>
      <c r="D32" s="29">
        <f>SUM(D2:D31)</f>
        <v>54755.739999999991</v>
      </c>
      <c r="E32" s="21"/>
    </row>
    <row r="33" spans="1:5" x14ac:dyDescent="0.25">
      <c r="A33" s="28"/>
      <c r="B33" s="8"/>
      <c r="C33" s="8"/>
      <c r="D33" s="4"/>
      <c r="E33" s="8"/>
    </row>
    <row r="34" spans="1:5" x14ac:dyDescent="0.25">
      <c r="A34" s="1"/>
      <c r="D34" s="2"/>
    </row>
    <row r="35" spans="1:5" x14ac:dyDescent="0.25">
      <c r="A35" s="1"/>
      <c r="D35" s="2"/>
    </row>
    <row r="36" spans="1:5" x14ac:dyDescent="0.25">
      <c r="A36" s="1"/>
      <c r="D36" s="4"/>
    </row>
    <row r="37" spans="1:5" x14ac:dyDescent="0.25">
      <c r="A37" s="1"/>
      <c r="D37" s="4"/>
    </row>
    <row r="38" spans="1:5" x14ac:dyDescent="0.25">
      <c r="A38" s="1"/>
      <c r="D38" s="4"/>
    </row>
    <row r="39" spans="1:5" x14ac:dyDescent="0.25">
      <c r="A39" s="1"/>
      <c r="D39" s="15"/>
    </row>
    <row r="40" spans="1:5" x14ac:dyDescent="0.25">
      <c r="A40" s="1"/>
      <c r="D40" s="4"/>
    </row>
    <row r="41" spans="1:5" x14ac:dyDescent="0.25">
      <c r="A41" s="1"/>
      <c r="D41" s="2"/>
    </row>
    <row r="42" spans="1:5" x14ac:dyDescent="0.25">
      <c r="A42" s="1"/>
      <c r="C42" s="6"/>
      <c r="D42" s="5"/>
    </row>
    <row r="43" spans="1:5" x14ac:dyDescent="0.25">
      <c r="A43" s="1"/>
      <c r="D43" s="2"/>
    </row>
    <row r="44" spans="1:5" x14ac:dyDescent="0.25">
      <c r="A44" s="1"/>
      <c r="D44" s="2"/>
    </row>
    <row r="45" spans="1:5" x14ac:dyDescent="0.25">
      <c r="D45" s="4"/>
    </row>
    <row r="47" spans="1:5" x14ac:dyDescent="0.25">
      <c r="D47" s="2"/>
    </row>
    <row r="49" spans="4:4" x14ac:dyDescent="0.25">
      <c r="D49" s="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I10" sqref="I10"/>
    </sheetView>
  </sheetViews>
  <sheetFormatPr defaultRowHeight="15" x14ac:dyDescent="0.25"/>
  <cols>
    <col min="2" max="2" width="28.42578125" customWidth="1"/>
    <col min="3" max="3" width="10.140625" bestFit="1" customWidth="1"/>
  </cols>
  <sheetData>
    <row r="1" spans="1:5" x14ac:dyDescent="0.25">
      <c r="A1" s="30" t="s">
        <v>28</v>
      </c>
      <c r="B1" s="31"/>
      <c r="C1" s="31"/>
    </row>
    <row r="2" spans="1:5" x14ac:dyDescent="0.25">
      <c r="A2" s="31"/>
      <c r="B2" s="32" t="s">
        <v>71</v>
      </c>
      <c r="C2" s="33">
        <v>15661.2</v>
      </c>
      <c r="E2" t="s">
        <v>126</v>
      </c>
    </row>
    <row r="3" spans="1:5" x14ac:dyDescent="0.25">
      <c r="A3" s="31"/>
      <c r="B3" s="32" t="s">
        <v>63</v>
      </c>
      <c r="C3" s="33">
        <v>10.42</v>
      </c>
    </row>
    <row r="4" spans="1:5" x14ac:dyDescent="0.25">
      <c r="A4" s="31"/>
      <c r="B4" s="32" t="s">
        <v>72</v>
      </c>
      <c r="C4" s="33">
        <v>167.5</v>
      </c>
    </row>
    <row r="5" spans="1:5" x14ac:dyDescent="0.25">
      <c r="A5" s="31"/>
      <c r="B5" s="32" t="s">
        <v>73</v>
      </c>
      <c r="C5" s="33">
        <v>30352.080000000002</v>
      </c>
    </row>
    <row r="6" spans="1:5" x14ac:dyDescent="0.25">
      <c r="A6" s="31"/>
      <c r="B6" s="32" t="s">
        <v>114</v>
      </c>
      <c r="C6" s="33">
        <v>5541.12</v>
      </c>
    </row>
    <row r="7" spans="1:5" x14ac:dyDescent="0.25">
      <c r="A7" s="31"/>
      <c r="B7" s="32" t="s">
        <v>110</v>
      </c>
      <c r="C7" s="33">
        <v>3014.99</v>
      </c>
    </row>
    <row r="8" spans="1:5" x14ac:dyDescent="0.25">
      <c r="A8" s="31"/>
      <c r="B8" s="32" t="s">
        <v>113</v>
      </c>
      <c r="C8" s="33">
        <v>149.88</v>
      </c>
    </row>
    <row r="9" spans="1:5" x14ac:dyDescent="0.25">
      <c r="A9" s="31"/>
      <c r="B9" s="32"/>
      <c r="C9" s="33">
        <f>SUM(C2:C8)</f>
        <v>54897.19</v>
      </c>
    </row>
    <row r="10" spans="1:5" x14ac:dyDescent="0.25">
      <c r="A10" s="31"/>
      <c r="B10" s="32" t="s">
        <v>125</v>
      </c>
      <c r="C10" s="33">
        <v>141.44999999999999</v>
      </c>
    </row>
    <row r="11" spans="1:5" x14ac:dyDescent="0.25">
      <c r="A11" s="31"/>
      <c r="B11" s="32"/>
      <c r="C11" s="33">
        <f>C9-C10</f>
        <v>54755.740000000005</v>
      </c>
    </row>
    <row r="12" spans="1:5" x14ac:dyDescent="0.25">
      <c r="A12" s="34" t="s">
        <v>29</v>
      </c>
      <c r="B12" s="31"/>
      <c r="C12" s="31"/>
    </row>
    <row r="13" spans="1:5" x14ac:dyDescent="0.25">
      <c r="A13" s="30"/>
      <c r="B13" s="31" t="s">
        <v>30</v>
      </c>
      <c r="C13" s="29">
        <f>EXPENDITURE!E17+EXPENDITURE!E30</f>
        <v>200</v>
      </c>
    </row>
    <row r="14" spans="1:5" x14ac:dyDescent="0.25">
      <c r="A14" s="30"/>
      <c r="B14" s="31" t="s">
        <v>35</v>
      </c>
      <c r="C14" s="29">
        <v>141.44999999999999</v>
      </c>
      <c r="E14" t="s">
        <v>127</v>
      </c>
    </row>
    <row r="15" spans="1:5" x14ac:dyDescent="0.25">
      <c r="A15" s="30"/>
      <c r="B15" s="31" t="s">
        <v>80</v>
      </c>
      <c r="C15" s="29">
        <f>EXPENDITURE!E6+EXPENDITURE!E19+EXPENDITURE!E51</f>
        <v>66</v>
      </c>
    </row>
    <row r="16" spans="1:5" x14ac:dyDescent="0.25">
      <c r="A16" s="31"/>
      <c r="B16" s="32" t="s">
        <v>31</v>
      </c>
      <c r="C16" s="33">
        <f>EXPENDITURE!E39</f>
        <v>147.19999999999999</v>
      </c>
    </row>
    <row r="17" spans="1:4" x14ac:dyDescent="0.25">
      <c r="A17" s="31"/>
      <c r="B17" s="32" t="s">
        <v>76</v>
      </c>
      <c r="C17" s="33">
        <f>EXPENDITURE!E32+EXPENDITURE!E8</f>
        <v>1858.02</v>
      </c>
    </row>
    <row r="18" spans="1:4" x14ac:dyDescent="0.25">
      <c r="A18" s="31"/>
      <c r="B18" s="32" t="s">
        <v>32</v>
      </c>
      <c r="C18" s="33">
        <f>EXPENDITURE!E15+EXPENDITURE!E35+EXPENDITURE!E42+EXPENDITURE!E47</f>
        <v>320</v>
      </c>
    </row>
    <row r="19" spans="1:4" x14ac:dyDescent="0.25">
      <c r="A19" s="31"/>
      <c r="B19" s="32" t="s">
        <v>33</v>
      </c>
      <c r="C19" s="33">
        <f>EXPENDITURE!E41</f>
        <v>252.33</v>
      </c>
    </row>
    <row r="20" spans="1:4" x14ac:dyDescent="0.25">
      <c r="A20" s="31"/>
      <c r="B20" s="32" t="s">
        <v>78</v>
      </c>
      <c r="C20" s="33">
        <f>EXPENDITURE!E3+EXPENDITURE!E12+EXPENDITURE!E20+EXPENDITURE!E23+EXPENDITURE!E24+EXPENDITURE!E27+EXPENDITURE!E29+EXPENDITURE!E34+EXPENDITURE!E44+EXPENDITURE!E53</f>
        <v>176.34</v>
      </c>
    </row>
    <row r="21" spans="1:4" x14ac:dyDescent="0.25">
      <c r="A21" s="31"/>
      <c r="B21" s="32" t="s">
        <v>77</v>
      </c>
      <c r="C21" s="33">
        <f>EXPENDITURE!E2+EXPENDITURE!E4+EXPENDITURE!E9+EXPENDITURE!E16+EXPENDITURE!E18+EXPENDITURE!E21+EXPENDITURE!E25+EXPENDITURE!E28+EXPENDITURE!E33+EXPENDITURE!E40+EXPENDITURE!E43+EXPENDITURE!E48+EXPENDITURE!E52</f>
        <v>5842.95</v>
      </c>
    </row>
    <row r="22" spans="1:4" x14ac:dyDescent="0.25">
      <c r="A22" s="31"/>
      <c r="B22" s="32" t="s">
        <v>74</v>
      </c>
      <c r="C22" s="33">
        <f>EXPENDITURE!E7</f>
        <v>5130</v>
      </c>
    </row>
    <row r="23" spans="1:4" x14ac:dyDescent="0.25">
      <c r="A23" s="31"/>
      <c r="B23" s="32" t="s">
        <v>79</v>
      </c>
      <c r="C23" s="33">
        <f>EXPENDITURE!E14+EXPENDITURE!E37+EXPENDITURE!E38+EXPENDITURE!E46+EXPENDITURE!E54</f>
        <v>929.8900000000001</v>
      </c>
    </row>
    <row r="24" spans="1:4" x14ac:dyDescent="0.25">
      <c r="A24" s="31"/>
      <c r="B24" s="32" t="s">
        <v>75</v>
      </c>
      <c r="C24" s="33">
        <f>EXPENDITURE!E5+EXPENDITURE!E13+EXPENDITURE!E26+EXPENDITURE!E49</f>
        <v>273.10000000000002</v>
      </c>
    </row>
    <row r="25" spans="1:4" x14ac:dyDescent="0.25">
      <c r="A25" s="31"/>
      <c r="B25" s="32" t="s">
        <v>72</v>
      </c>
      <c r="C25" s="33">
        <v>0</v>
      </c>
    </row>
    <row r="26" spans="1:4" x14ac:dyDescent="0.25">
      <c r="A26" s="31"/>
      <c r="B26" s="32" t="s">
        <v>122</v>
      </c>
      <c r="C26" s="33">
        <f>EXPENDITURE!E10</f>
        <v>12000</v>
      </c>
    </row>
    <row r="27" spans="1:4" x14ac:dyDescent="0.25">
      <c r="A27" s="31"/>
      <c r="B27" s="32" t="s">
        <v>124</v>
      </c>
      <c r="C27" s="33">
        <f>EXPENDITURE!E11+EXPENDITURE!E31</f>
        <v>1957.66</v>
      </c>
    </row>
    <row r="28" spans="1:4" x14ac:dyDescent="0.25">
      <c r="A28" s="31"/>
      <c r="B28" s="32" t="s">
        <v>123</v>
      </c>
      <c r="C28" s="33">
        <f>EXPENDITURE!E22</f>
        <v>5541.12</v>
      </c>
    </row>
    <row r="29" spans="1:4" x14ac:dyDescent="0.25">
      <c r="A29" s="31"/>
      <c r="B29" s="32" t="s">
        <v>120</v>
      </c>
      <c r="C29" s="33">
        <f>EXPENDITURE!E36+EXPENDITURE!E45</f>
        <v>771.56</v>
      </c>
    </row>
    <row r="30" spans="1:4" x14ac:dyDescent="0.25">
      <c r="A30" s="31"/>
      <c r="B30" s="32" t="s">
        <v>121</v>
      </c>
      <c r="C30" s="33">
        <f>EXPENDITURE!E50</f>
        <v>35</v>
      </c>
    </row>
    <row r="31" spans="1:4" x14ac:dyDescent="0.25">
      <c r="A31" s="31"/>
      <c r="B31" s="32"/>
      <c r="C31" s="35">
        <f>SUM(C13:C30)</f>
        <v>35642.619999999995</v>
      </c>
    </row>
    <row r="32" spans="1:4" x14ac:dyDescent="0.25">
      <c r="A32" s="31"/>
      <c r="B32" s="32"/>
      <c r="C32" s="33">
        <v>385.2</v>
      </c>
      <c r="D32" t="s">
        <v>34</v>
      </c>
    </row>
    <row r="33" spans="1:3" x14ac:dyDescent="0.25">
      <c r="A33" s="31"/>
      <c r="B33" s="32"/>
      <c r="C33" s="35">
        <f>C31-C32</f>
        <v>35257.42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5" workbookViewId="0">
      <selection activeCell="J23" sqref="J23"/>
    </sheetView>
  </sheetViews>
  <sheetFormatPr defaultRowHeight="15" x14ac:dyDescent="0.25"/>
  <cols>
    <col min="4" max="4" width="11.140625" bestFit="1" customWidth="1"/>
    <col min="5" max="5" width="10.85546875" customWidth="1"/>
    <col min="8" max="8" width="10.28515625" customWidth="1"/>
  </cols>
  <sheetData>
    <row r="1" spans="1:6" x14ac:dyDescent="0.25">
      <c r="A1" s="37" t="s">
        <v>13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14</v>
      </c>
      <c r="B3" s="8"/>
      <c r="C3" s="8"/>
      <c r="D3" s="4">
        <v>3333.1</v>
      </c>
      <c r="E3" s="8"/>
      <c r="F3" s="8"/>
    </row>
    <row r="4" spans="1:6" x14ac:dyDescent="0.25">
      <c r="A4" s="8" t="s">
        <v>15</v>
      </c>
      <c r="B4" s="8"/>
      <c r="C4" s="8"/>
      <c r="D4" s="4">
        <v>35133.08</v>
      </c>
      <c r="E4" s="8"/>
      <c r="F4" s="8"/>
    </row>
    <row r="5" spans="1:6" x14ac:dyDescent="0.25">
      <c r="A5" s="8" t="s">
        <v>16</v>
      </c>
      <c r="B5" s="8"/>
      <c r="C5" s="8"/>
      <c r="D5" s="4">
        <v>35501.17</v>
      </c>
      <c r="E5" s="8"/>
      <c r="F5" s="8"/>
    </row>
    <row r="6" spans="1:6" x14ac:dyDescent="0.25">
      <c r="A6" s="8" t="s">
        <v>17</v>
      </c>
      <c r="B6" s="8"/>
      <c r="C6" s="8"/>
      <c r="D6" s="4">
        <f>D3+D4-D5</f>
        <v>2965.010000000002</v>
      </c>
      <c r="E6" s="8"/>
      <c r="F6" s="8"/>
    </row>
    <row r="7" spans="1:6" x14ac:dyDescent="0.25">
      <c r="A7" s="8"/>
      <c r="B7" s="8"/>
      <c r="C7" s="8"/>
      <c r="D7" s="7">
        <v>385.2</v>
      </c>
      <c r="E7" s="8" t="s">
        <v>21</v>
      </c>
      <c r="F7" s="8"/>
    </row>
    <row r="8" spans="1:6" x14ac:dyDescent="0.25">
      <c r="A8" s="8" t="s">
        <v>23</v>
      </c>
      <c r="B8" s="8"/>
      <c r="C8" s="4"/>
      <c r="D8" s="4">
        <f>D6+D7</f>
        <v>3350.2100000000019</v>
      </c>
      <c r="E8" s="8" t="s">
        <v>22</v>
      </c>
      <c r="F8" s="8"/>
    </row>
    <row r="9" spans="1:6" x14ac:dyDescent="0.25">
      <c r="A9" s="8"/>
      <c r="B9" s="8"/>
      <c r="C9" s="8"/>
      <c r="D9" s="8"/>
      <c r="E9" s="8"/>
      <c r="F9" s="8"/>
    </row>
    <row r="10" spans="1:6" x14ac:dyDescent="0.25">
      <c r="A10" s="8"/>
      <c r="B10" s="8"/>
      <c r="C10" s="8"/>
      <c r="D10" s="8"/>
      <c r="E10" s="8"/>
      <c r="F10" s="8"/>
    </row>
    <row r="11" spans="1:6" x14ac:dyDescent="0.25">
      <c r="A11" s="37" t="s">
        <v>70</v>
      </c>
      <c r="B11" s="8"/>
      <c r="C11" s="8"/>
      <c r="D11" s="8"/>
      <c r="E11" s="8"/>
      <c r="F11" s="8"/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8" t="s">
        <v>14</v>
      </c>
      <c r="B13" s="8"/>
      <c r="C13" s="8"/>
      <c r="D13" s="4">
        <v>7171.99</v>
      </c>
      <c r="E13" s="8"/>
      <c r="F13" s="8"/>
    </row>
    <row r="14" spans="1:6" x14ac:dyDescent="0.25">
      <c r="A14" s="8" t="s">
        <v>15</v>
      </c>
      <c r="B14" s="8"/>
      <c r="C14" s="8"/>
      <c r="D14" s="4">
        <v>24612.240000000002</v>
      </c>
      <c r="E14" s="8"/>
      <c r="F14" s="8"/>
    </row>
    <row r="15" spans="1:6" x14ac:dyDescent="0.25">
      <c r="A15" s="8" t="s">
        <v>18</v>
      </c>
      <c r="B15" s="8"/>
      <c r="C15" s="8"/>
      <c r="D15" s="4">
        <v>10.42</v>
      </c>
      <c r="E15" s="8"/>
      <c r="F15" s="8"/>
    </row>
    <row r="16" spans="1:6" x14ac:dyDescent="0.25">
      <c r="A16" s="8" t="s">
        <v>16</v>
      </c>
      <c r="B16" s="8"/>
      <c r="C16" s="8"/>
      <c r="D16" s="4">
        <v>5000</v>
      </c>
      <c r="E16" s="8"/>
      <c r="F16" s="8"/>
    </row>
    <row r="17" spans="1:8" x14ac:dyDescent="0.25">
      <c r="A17" s="8" t="s">
        <v>17</v>
      </c>
      <c r="B17" s="8"/>
      <c r="C17" s="8"/>
      <c r="D17" s="38">
        <f>D13+D14+D15-D16</f>
        <v>26794.65</v>
      </c>
      <c r="E17" s="8"/>
      <c r="F17" s="8"/>
    </row>
    <row r="18" spans="1:8" x14ac:dyDescent="0.25">
      <c r="A18" s="8"/>
      <c r="B18" s="8"/>
      <c r="C18" s="8"/>
      <c r="D18" s="8"/>
      <c r="E18" s="8"/>
      <c r="F18" s="8"/>
    </row>
    <row r="19" spans="1:8" x14ac:dyDescent="0.25">
      <c r="A19" s="8"/>
      <c r="B19" s="8"/>
      <c r="C19" s="8"/>
      <c r="D19" s="8"/>
      <c r="E19" s="8"/>
      <c r="F19" s="8"/>
    </row>
    <row r="20" spans="1:8" x14ac:dyDescent="0.25">
      <c r="A20" s="37" t="s">
        <v>24</v>
      </c>
      <c r="B20" s="8"/>
      <c r="C20" s="8"/>
      <c r="D20" s="8"/>
      <c r="E20" s="8"/>
      <c r="F20" s="8"/>
    </row>
    <row r="21" spans="1:8" x14ac:dyDescent="0.25">
      <c r="A21" s="8"/>
      <c r="B21" s="8"/>
      <c r="C21" s="8"/>
      <c r="D21" s="8"/>
      <c r="E21" s="8"/>
      <c r="F21" s="8"/>
    </row>
    <row r="22" spans="1:8" x14ac:dyDescent="0.25">
      <c r="A22" s="8" t="s">
        <v>27</v>
      </c>
      <c r="B22" s="8"/>
      <c r="C22" s="8"/>
      <c r="D22" s="8"/>
      <c r="E22" s="4">
        <v>10505.09</v>
      </c>
      <c r="F22" s="8"/>
      <c r="G22" s="2"/>
    </row>
    <row r="23" spans="1:8" x14ac:dyDescent="0.25">
      <c r="A23" s="8" t="s">
        <v>25</v>
      </c>
      <c r="B23" s="8"/>
      <c r="C23" s="8"/>
      <c r="D23" s="8"/>
      <c r="E23" s="36">
        <v>54755.74</v>
      </c>
      <c r="F23" s="8"/>
      <c r="G23" s="2"/>
      <c r="H23" s="17"/>
    </row>
    <row r="24" spans="1:8" x14ac:dyDescent="0.25">
      <c r="A24" s="8" t="s">
        <v>26</v>
      </c>
      <c r="B24" s="8"/>
      <c r="C24" s="8"/>
      <c r="D24" s="8"/>
      <c r="E24" s="36">
        <v>35115.97</v>
      </c>
      <c r="F24" s="8"/>
      <c r="G24" s="2"/>
      <c r="H24" s="12"/>
    </row>
    <row r="25" spans="1:8" x14ac:dyDescent="0.25">
      <c r="A25" s="8" t="s">
        <v>27</v>
      </c>
      <c r="B25" s="8"/>
      <c r="C25" s="8"/>
      <c r="D25" s="8"/>
      <c r="E25" s="4">
        <f>E22+E23-RECONCILIATION!E24</f>
        <v>30144.86</v>
      </c>
      <c r="F25" s="8"/>
      <c r="G25" s="2"/>
      <c r="H25" s="18"/>
    </row>
    <row r="26" spans="1:8" x14ac:dyDescent="0.25">
      <c r="A26" s="8"/>
      <c r="B26" s="8"/>
      <c r="C26" s="8"/>
      <c r="D26" s="8"/>
      <c r="E26" s="8"/>
      <c r="F26" s="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5" workbookViewId="0">
      <selection activeCell="D26" sqref="D26"/>
    </sheetView>
  </sheetViews>
  <sheetFormatPr defaultRowHeight="15" x14ac:dyDescent="0.25"/>
  <cols>
    <col min="1" max="1" width="55" customWidth="1"/>
    <col min="2" max="2" width="11.140625" bestFit="1" customWidth="1"/>
  </cols>
  <sheetData>
    <row r="1" spans="1:2" x14ac:dyDescent="0.25">
      <c r="A1" t="s">
        <v>128</v>
      </c>
    </row>
    <row r="3" spans="1:2" x14ac:dyDescent="0.25">
      <c r="A3" t="s">
        <v>129</v>
      </c>
      <c r="B3" t="s">
        <v>130</v>
      </c>
    </row>
    <row r="4" spans="1:2" x14ac:dyDescent="0.25">
      <c r="A4" t="s">
        <v>73</v>
      </c>
      <c r="B4" s="2">
        <v>41000</v>
      </c>
    </row>
    <row r="5" spans="1:2" x14ac:dyDescent="0.25">
      <c r="A5" t="s">
        <v>131</v>
      </c>
      <c r="B5" s="2">
        <v>5400</v>
      </c>
    </row>
    <row r="6" spans="1:2" x14ac:dyDescent="0.25">
      <c r="A6" t="s">
        <v>119</v>
      </c>
      <c r="B6" s="2" t="s">
        <v>132</v>
      </c>
    </row>
    <row r="7" spans="1:2" x14ac:dyDescent="0.25">
      <c r="A7" t="s">
        <v>72</v>
      </c>
      <c r="B7" s="2">
        <v>300</v>
      </c>
    </row>
    <row r="8" spans="1:2" x14ac:dyDescent="0.25">
      <c r="A8" t="s">
        <v>133</v>
      </c>
      <c r="B8" s="2">
        <v>29138.58</v>
      </c>
    </row>
    <row r="9" spans="1:2" x14ac:dyDescent="0.25">
      <c r="A9" t="s">
        <v>134</v>
      </c>
      <c r="B9" s="2">
        <v>14570.35</v>
      </c>
    </row>
    <row r="10" spans="1:2" x14ac:dyDescent="0.25">
      <c r="A10" t="s">
        <v>135</v>
      </c>
      <c r="B10" s="2">
        <v>20000</v>
      </c>
    </row>
    <row r="11" spans="1:2" x14ac:dyDescent="0.25">
      <c r="A11" t="s">
        <v>136</v>
      </c>
      <c r="B11" s="2">
        <v>450</v>
      </c>
    </row>
    <row r="12" spans="1:2" x14ac:dyDescent="0.25">
      <c r="A12" t="s">
        <v>137</v>
      </c>
      <c r="B12" s="2">
        <v>13750</v>
      </c>
    </row>
    <row r="13" spans="1:2" x14ac:dyDescent="0.25">
      <c r="A13" t="s">
        <v>138</v>
      </c>
      <c r="B13" s="2">
        <v>0</v>
      </c>
    </row>
    <row r="14" spans="1:2" x14ac:dyDescent="0.25">
      <c r="B14" s="2">
        <f>B4+B5+B7+B8+B9+B10+B11+B12+B13</f>
        <v>124608.93000000001</v>
      </c>
    </row>
    <row r="15" spans="1:2" x14ac:dyDescent="0.25">
      <c r="A15" t="s">
        <v>139</v>
      </c>
      <c r="B15" s="2"/>
    </row>
    <row r="19" spans="1:2" x14ac:dyDescent="0.25">
      <c r="A19" t="s">
        <v>145</v>
      </c>
    </row>
    <row r="21" spans="1:2" x14ac:dyDescent="0.25">
      <c r="A21" t="s">
        <v>140</v>
      </c>
      <c r="B21" s="2">
        <v>3350.21</v>
      </c>
    </row>
    <row r="22" spans="1:2" x14ac:dyDescent="0.25">
      <c r="A22" t="s">
        <v>141</v>
      </c>
      <c r="B22" s="9">
        <v>26794.65</v>
      </c>
    </row>
    <row r="23" spans="1:2" x14ac:dyDescent="0.25">
      <c r="A23" t="s">
        <v>142</v>
      </c>
      <c r="B23" s="19">
        <f>B21+B22</f>
        <v>30144.86</v>
      </c>
    </row>
    <row r="24" spans="1:2" x14ac:dyDescent="0.25">
      <c r="A24" t="s">
        <v>143</v>
      </c>
      <c r="B24" s="3">
        <v>30</v>
      </c>
    </row>
    <row r="25" spans="1:2" x14ac:dyDescent="0.25">
      <c r="A25" t="s">
        <v>144</v>
      </c>
      <c r="B25" s="19">
        <f>B23+B24</f>
        <v>30174.86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EXPENDITURE</vt:lpstr>
      <vt:lpstr>INCOME</vt:lpstr>
      <vt:lpstr>Overview</vt:lpstr>
      <vt:lpstr>RECONCILIATION</vt:lpstr>
      <vt:lpstr>ASSETS</vt:lpstr>
      <vt:lpstr>EXPENDITURE!Print_Area</vt:lpstr>
      <vt:lpstr>INCOME!Print_Area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&amp; Rachel</dc:creator>
  <cp:lastModifiedBy>Rachel</cp:lastModifiedBy>
  <cp:lastPrinted>2016-06-09T15:55:12Z</cp:lastPrinted>
  <dcterms:created xsi:type="dcterms:W3CDTF">2013-03-27T10:32:46Z</dcterms:created>
  <dcterms:modified xsi:type="dcterms:W3CDTF">2016-06-09T16:10:29Z</dcterms:modified>
</cp:coreProperties>
</file>